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Users/mariajoseaguayop/Desktop/"/>
    </mc:Choice>
  </mc:AlternateContent>
  <xr:revisionPtr revIDLastSave="0" documentId="8_{6CF9F5A4-63EA-E940-B13D-85300914D2B2}" xr6:coauthVersionLast="47" xr6:coauthVersionMax="47" xr10:uidLastSave="{00000000-0000-0000-0000-000000000000}"/>
  <workbookProtection workbookAlgorithmName="SHA-512" workbookHashValue="2YoJiffRfAleH8nKMVf1eF6SOb6gVGHYYFpoFOO1EcWd7W/F3zc+VPUJk8RP64/p5YiDzK2xWveyjEzHegWdaA==" workbookSaltValue="FmiUET1Qu9gVA37VAaaAJA==" workbookSpinCount="100000" lockStructure="1"/>
  <bookViews>
    <workbookView xWindow="0" yWindow="500" windowWidth="20740" windowHeight="11040" xr2:uid="{05492664-F6E1-447A-94E0-1B848C8AF01D}"/>
  </bookViews>
  <sheets>
    <sheet name="Hoja1" sheetId="1" r:id="rId1"/>
  </sheets>
  <definedNames>
    <definedName name="_xlnm.Print_Area" localSheetId="0">Hoja1!$A$1:$C$43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C24" i="1"/>
  <c r="C23" i="1"/>
  <c r="C22" i="1"/>
  <c r="C21" i="1"/>
  <c r="C20" i="1"/>
  <c r="C19" i="1"/>
  <c r="C18" i="1"/>
  <c r="C17" i="1"/>
  <c r="C16" i="1"/>
  <c r="B10" i="1"/>
  <c r="C13" i="1" s="1"/>
  <c r="B7" i="1"/>
  <c r="C8" i="1" s="1"/>
  <c r="C14" i="1" l="1"/>
  <c r="B27" i="1"/>
  <c r="B28" i="1" s="1"/>
  <c r="B30" i="1"/>
  <c r="B33" i="1" s="1"/>
  <c r="C15" i="1"/>
  <c r="B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HGD</author>
  </authors>
  <commentList>
    <comment ref="C7" authorId="0" shapeId="0" xr:uid="{5645403B-0F9A-4632-BF57-BA13EC5F7008}">
      <text>
        <r>
          <rPr>
            <b/>
            <sz val="9"/>
            <color indexed="81"/>
            <rFont val="Tahoma"/>
            <family val="2"/>
          </rPr>
          <t>HGD:</t>
        </r>
        <r>
          <rPr>
            <sz val="9"/>
            <color indexed="81"/>
            <rFont val="Tahoma"/>
            <family val="2"/>
          </rPr>
          <t xml:space="preserve">
COMPLETAR ESPACIO SÓLO SI TRABAJADOR GANA HASTA DOS SALARIOS MÍNIMOS. ($3.501.810)</t>
        </r>
      </text>
    </comment>
    <comment ref="B21" authorId="0" shapeId="0" xr:uid="{92923DCD-1DC2-4CD2-9EB0-B069D1ADB9D3}">
      <text>
        <r>
          <rPr>
            <b/>
            <sz val="9"/>
            <color indexed="81"/>
            <rFont val="Tahoma"/>
            <family val="2"/>
          </rPr>
          <t>HGD:</t>
        </r>
        <r>
          <rPr>
            <sz val="9"/>
            <color indexed="81"/>
            <rFont val="Tahoma"/>
            <family val="2"/>
          </rPr>
          <t xml:space="preserve">
Riesgo I - 0.522%
Riesgo II - 1.044%
Riesgo III - 2.436%
Riesgo IV - 4.350%
Riesgo V - 6.960%</t>
        </r>
      </text>
    </comment>
    <comment ref="A27" authorId="0" shapeId="0" xr:uid="{D2E2E96E-66AD-4AD1-969B-E834FA8A709E}">
      <text>
        <r>
          <rPr>
            <b/>
            <sz val="9"/>
            <color indexed="81"/>
            <rFont val="Tahoma"/>
            <family val="2"/>
          </rPr>
          <t>HGD:</t>
        </r>
        <r>
          <rPr>
            <sz val="9"/>
            <color indexed="81"/>
            <rFont val="Tahoma"/>
            <family val="2"/>
          </rPr>
          <t xml:space="preserve">
ARTÍCULO 114-1. EXONERACIÓN DE APORTES. &lt;Ver Notas del Editor&gt; &lt;Artículo adicionado por el artículo 65 de la Ley 1819 de 2016. El nuevo texto es el siguiente:&gt; Estarán exoneradas del pago de los aportes parafiscales a favor del Servicio Nacional del Aprendizaje (SENA), del Instituto Colombiano de Bienestar Familiar (ICBF) y las cotizaciones al Régimen Contributivo de Salud, las sociedades y personas jurídicas y asimiladas contribuyentes declarantes del impuesto sobre la renta y complementarios, correspondientes a los trabajadores que devenguen, individualmente considerados, menos de diez (10) salarios mínimos mensuales legales vigentes.
Así mismo las personas naturales empleadoras estarán exoneradas de la obligación de pago de los aportes parafiscales al SENA, al ICBF y al Sistema de Seguridad Social en Salud por los empleados que devenguen menos de diez (10) salarios mínimos legales mensuales vigentes. Lo anterior no aplicará para personas naturales que empleen menos de dos trabajadores, los cuales seguirán obligados a efectuar los aportes de que trata este inciso.
Los consorcios, uniones temporales y patrimonios autónomos empleadores en los cuales la totalidad de sus miembros estén exonerados del pago de los aportes parafiscales a favor del Servicio Nacional de Aprendizaje (SENA) y el Instituto Colombiano de Bienestar Familiar (ICBF) de acuerdo con los incisos anteriores y estén exonerados del pago de los aportes al Sistema de Seguridad Social en salud de acuerdo con el inciso anterior o con el parágrafo 4o del artículo 204 de la Ley 100 de 1993, estarán exonerados del pago de los aportes parafiscales a favor del Sena y el ICBF y al Sistema de Seguridad Social en Salud correspondientes a los trabajadores que devenguen, individualmente considerados, menos de diez (10) salarios mínimos mensuales legales vigentes. (...) 
Extraído de: http://www.secretariasenado.gov.co/senado/basedoc/estatuto_tributario_pr004.html#114-1:~:text=ART%C3%8DCULO%20114%2D1.%20EXONERACI%C3%93N%20DE%20APORTES.</t>
        </r>
      </text>
    </comment>
  </commentList>
</comments>
</file>

<file path=xl/sharedStrings.xml><?xml version="1.0" encoding="utf-8"?>
<sst xmlns="http://schemas.openxmlformats.org/spreadsheetml/2006/main" count="33" uniqueCount="33">
  <si>
    <t>CALCULADORA DE COSTOS TRABAJADOR</t>
  </si>
  <si>
    <t>VALORES DE REFERENCIA</t>
  </si>
  <si>
    <t>SMLMV 2026</t>
  </si>
  <si>
    <t>AUX. TRANSPORTE 2026</t>
  </si>
  <si>
    <t>NÓMINA MENSUAL</t>
  </si>
  <si>
    <t>SALARIO</t>
  </si>
  <si>
    <t>MENOS (8%) APORTE PENSIÓN Y SALUD</t>
  </si>
  <si>
    <t>AUX TRANSPORTE</t>
  </si>
  <si>
    <t>TOTAL RECIBIDO POR TRABAJADOR MENSUALMENTE</t>
  </si>
  <si>
    <t>BASE (CESANTÍAS, PRIMA, INT. CESANTIAS)</t>
  </si>
  <si>
    <t>CONCEPTO</t>
  </si>
  <si>
    <t>PORCENTAJE</t>
  </si>
  <si>
    <t>VALOR</t>
  </si>
  <si>
    <t>AUXILIO DE CESANTÍAS</t>
  </si>
  <si>
    <t>INTERESES SOBRE LAS CESANTÍAS</t>
  </si>
  <si>
    <t>PRIMA DE SERVICIOS</t>
  </si>
  <si>
    <t>VACACIONES</t>
  </si>
  <si>
    <t>SALUD - APORTE EMPLEADOR</t>
  </si>
  <si>
    <t>SALUD - APORTE TRABAJADOR</t>
  </si>
  <si>
    <t>PENSIONES - APORTE EMPLEADOR</t>
  </si>
  <si>
    <t>PENSIONES - APORTE TRABAJADOR</t>
  </si>
  <si>
    <t>RIESGOS LABORALES</t>
  </si>
  <si>
    <t>SUBSIDIO FAMILIAR</t>
  </si>
  <si>
    <t>ICBF</t>
  </si>
  <si>
    <t>SENA</t>
  </si>
  <si>
    <t>TOTAL</t>
  </si>
  <si>
    <t>VALOR PLANILLA MENSUAL EXCENTO 114-1</t>
  </si>
  <si>
    <t>VALOR PLANILLA MENSUAL NO EXCENTO 114-1</t>
  </si>
  <si>
    <t>VALOR PROVISIÓN MENSUAL PARA PRESTACIONES Y VACACIONES</t>
  </si>
  <si>
    <t>COSTO MENSUAL DEL TRABAJADOR EXCENTO 114-1</t>
  </si>
  <si>
    <t>COSTO MENSUAL DEL TRABAJADOR NO EXCENTO  114-1</t>
  </si>
  <si>
    <t>NOTA.</t>
  </si>
  <si>
    <t>Los valores de referencia se calcularon con base en el salario mínimo mensual legal vigente de 2026. Los aportes al sistema de salud al igual que las contribuciones parafiscales correspondientes al ICBF y al SENA, pueden variar en función de la aplicación de la exoneración legal según la naturaleza de la empresa y el artículo 114-1 del Estatuto Tributario. El valor de la dotación en caso de que aplique puede generar variaciones en el costo total del trabajador. La cotización a la ARL se determina de acuerdo con la clase de riesgo asignada a la actividad desarrollada.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</si>
</sst>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0.00_-;\-&quot;$&quot;* #,##0.00_-;_-&quot;$&quot;* &quot;-&quot;??_-;_-@_-"/>
  </numFmts>
  <fonts count="11" x14ac:knownFonts="1">
    <font>
      <sz val="11"/>
      <color theme="1"/>
      <name val="Aptos Narrow"/>
      <family val="2"/>
      <scheme val="minor"/>
    </font>
    <font>
      <sz val="11"/>
      <color theme="1"/>
      <name val="Aptos Narrow"/>
      <family val="2"/>
      <scheme val="minor"/>
    </font>
    <font>
      <sz val="11"/>
      <color theme="1"/>
      <name val="Helvetica"/>
      <family val="2"/>
    </font>
    <font>
      <b/>
      <sz val="14"/>
      <color theme="0"/>
      <name val="Helvetica"/>
      <family val="2"/>
    </font>
    <font>
      <b/>
      <sz val="11"/>
      <color theme="1"/>
      <name val="Helvetica"/>
      <family val="2"/>
    </font>
    <font>
      <b/>
      <sz val="13"/>
      <color theme="0"/>
      <name val="Helvetica"/>
      <family val="2"/>
    </font>
    <font>
      <sz val="11"/>
      <name val="Helvetica"/>
      <family val="2"/>
    </font>
    <font>
      <b/>
      <sz val="12"/>
      <color theme="1"/>
      <name val="Helvetica"/>
      <family val="2"/>
    </font>
    <font>
      <sz val="12"/>
      <color theme="1"/>
      <name val="Helvetica"/>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rgb="FFA40000"/>
        <bgColor indexed="64"/>
      </patternFill>
    </fill>
    <fill>
      <patternFill patternType="solid">
        <fgColor theme="4" tint="0.79998168889431442"/>
        <bgColor indexed="64"/>
      </patternFill>
    </fill>
    <fill>
      <patternFill patternType="solid">
        <fgColor theme="2"/>
        <bgColor indexed="64"/>
      </patternFill>
    </fill>
  </fills>
  <borders count="25">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54">
    <xf numFmtId="0" fontId="0" fillId="0" borderId="0" xfId="0"/>
    <xf numFmtId="0" fontId="2" fillId="0" borderId="1" xfId="0" applyFont="1" applyBorder="1" applyProtection="1">
      <protection hidden="1"/>
    </xf>
    <xf numFmtId="0" fontId="0" fillId="0" borderId="0" xfId="0" applyProtection="1">
      <protection hidden="1"/>
    </xf>
    <xf numFmtId="0" fontId="2" fillId="0" borderId="4" xfId="0" applyFont="1" applyBorder="1" applyProtection="1">
      <protection hidden="1"/>
    </xf>
    <xf numFmtId="0" fontId="2" fillId="0" borderId="7" xfId="0" applyFont="1" applyBorder="1" applyProtection="1">
      <protection hidden="1"/>
    </xf>
    <xf numFmtId="44" fontId="2" fillId="0" borderId="8" xfId="1" applyFont="1" applyBorder="1" applyProtection="1">
      <protection hidden="1"/>
    </xf>
    <xf numFmtId="0" fontId="2" fillId="0" borderId="9" xfId="0" applyFont="1" applyBorder="1" applyProtection="1">
      <protection hidden="1"/>
    </xf>
    <xf numFmtId="0" fontId="5" fillId="2" borderId="12"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44" fontId="2" fillId="3" borderId="12" xfId="1" applyFont="1" applyFill="1" applyBorder="1" applyProtection="1">
      <protection locked="0"/>
    </xf>
    <xf numFmtId="44" fontId="2" fillId="0" borderId="7" xfId="1" applyFont="1" applyBorder="1" applyProtection="1">
      <protection hidden="1"/>
    </xf>
    <xf numFmtId="44" fontId="2" fillId="3" borderId="8" xfId="1" applyFont="1" applyFill="1" applyBorder="1" applyProtection="1">
      <protection locked="0"/>
    </xf>
    <xf numFmtId="44" fontId="4" fillId="0" borderId="7" xfId="1" applyFont="1" applyBorder="1" applyAlignment="1" applyProtection="1">
      <alignment wrapText="1"/>
      <protection hidden="1"/>
    </xf>
    <xf numFmtId="44" fontId="4" fillId="0" borderId="0" xfId="1" applyFont="1" applyBorder="1" applyAlignment="1" applyProtection="1">
      <alignment wrapText="1"/>
      <protection hidden="1"/>
    </xf>
    <xf numFmtId="44" fontId="2" fillId="0" borderId="13" xfId="1" applyFont="1" applyBorder="1" applyProtection="1">
      <protection hidden="1"/>
    </xf>
    <xf numFmtId="0" fontId="2" fillId="0" borderId="12" xfId="0" applyFont="1" applyBorder="1" applyAlignment="1" applyProtection="1">
      <alignment horizontal="center" vertical="center" wrapText="1"/>
      <protection hidden="1"/>
    </xf>
    <xf numFmtId="44" fontId="4" fillId="0" borderId="7" xfId="1" applyFont="1" applyFill="1" applyBorder="1" applyAlignment="1" applyProtection="1">
      <alignment wrapText="1"/>
      <protection hidden="1"/>
    </xf>
    <xf numFmtId="164" fontId="0" fillId="0" borderId="0" xfId="0" applyNumberFormat="1" applyProtection="1">
      <protection hidden="1"/>
    </xf>
    <xf numFmtId="0" fontId="2" fillId="0" borderId="12" xfId="0" applyFont="1" applyBorder="1" applyProtection="1">
      <protection hidden="1"/>
    </xf>
    <xf numFmtId="10" fontId="2" fillId="0" borderId="7" xfId="0" applyNumberFormat="1" applyFont="1" applyBorder="1" applyAlignment="1" applyProtection="1">
      <alignment horizontal="center" vertical="center"/>
      <protection hidden="1"/>
    </xf>
    <xf numFmtId="9" fontId="2" fillId="0" borderId="7" xfId="0" applyNumberFormat="1" applyFont="1" applyBorder="1" applyAlignment="1" applyProtection="1">
      <alignment horizontal="center" vertical="center"/>
      <protection hidden="1"/>
    </xf>
    <xf numFmtId="9" fontId="0" fillId="0" borderId="0" xfId="0" applyNumberFormat="1" applyProtection="1">
      <protection hidden="1"/>
    </xf>
    <xf numFmtId="44" fontId="0" fillId="0" borderId="0" xfId="1" applyFont="1" applyProtection="1">
      <protection hidden="1"/>
    </xf>
    <xf numFmtId="0" fontId="6" fillId="0" borderId="12" xfId="0" applyFont="1" applyBorder="1" applyProtection="1">
      <protection hidden="1"/>
    </xf>
    <xf numFmtId="10" fontId="2" fillId="3" borderId="7" xfId="0" applyNumberFormat="1" applyFont="1" applyFill="1" applyBorder="1" applyAlignment="1" applyProtection="1">
      <alignment horizontal="center" vertical="center"/>
      <protection locked="0"/>
    </xf>
    <xf numFmtId="0" fontId="4" fillId="0" borderId="12" xfId="0" applyFont="1" applyBorder="1" applyProtection="1">
      <protection hidden="1"/>
    </xf>
    <xf numFmtId="10" fontId="2" fillId="0" borderId="0" xfId="0" applyNumberFormat="1" applyFont="1" applyProtection="1">
      <protection hidden="1"/>
    </xf>
    <xf numFmtId="0" fontId="7" fillId="0" borderId="12" xfId="0" applyFont="1" applyBorder="1" applyAlignment="1" applyProtection="1">
      <alignment horizontal="center" vertical="center" wrapText="1"/>
      <protection hidden="1"/>
    </xf>
    <xf numFmtId="164" fontId="2" fillId="0" borderId="7" xfId="0" applyNumberFormat="1" applyFont="1" applyBorder="1" applyAlignment="1" applyProtection="1">
      <alignment horizontal="center" vertical="center"/>
      <protection hidden="1"/>
    </xf>
    <xf numFmtId="44" fontId="2" fillId="0" borderId="7" xfId="1" applyFont="1" applyBorder="1" applyAlignment="1" applyProtection="1">
      <alignment horizontal="center" vertical="center"/>
      <protection hidden="1"/>
    </xf>
    <xf numFmtId="0" fontId="8" fillId="0" borderId="4" xfId="0" applyFont="1" applyBorder="1" applyAlignment="1" applyProtection="1">
      <alignment horizontal="center" vertical="center" wrapText="1"/>
      <protection hidden="1"/>
    </xf>
    <xf numFmtId="10" fontId="2" fillId="0" borderId="0" xfId="0" applyNumberFormat="1" applyFont="1" applyAlignment="1" applyProtection="1">
      <alignment horizontal="center" vertical="center"/>
      <protection hidden="1"/>
    </xf>
    <xf numFmtId="0" fontId="5" fillId="2" borderId="14" xfId="0" applyFont="1" applyFill="1" applyBorder="1" applyAlignment="1" applyProtection="1">
      <alignment horizontal="center" vertical="center" wrapText="1"/>
      <protection hidden="1"/>
    </xf>
    <xf numFmtId="164" fontId="7" fillId="0" borderId="7" xfId="0" applyNumberFormat="1" applyFont="1" applyBorder="1" applyAlignment="1" applyProtection="1">
      <alignment horizontal="center" vertical="center"/>
      <protection hidden="1"/>
    </xf>
    <xf numFmtId="164" fontId="7" fillId="0" borderId="15" xfId="0" applyNumberFormat="1" applyFont="1" applyBorder="1" applyAlignment="1" applyProtection="1">
      <alignment horizontal="center" vertical="center"/>
      <protection hidden="1"/>
    </xf>
    <xf numFmtId="0" fontId="7" fillId="0" borderId="16" xfId="0" applyFont="1" applyBorder="1" applyProtection="1">
      <protection hidden="1"/>
    </xf>
    <xf numFmtId="0" fontId="2" fillId="4" borderId="17" xfId="0" applyFont="1" applyFill="1" applyBorder="1" applyProtection="1">
      <protection hidden="1"/>
    </xf>
    <xf numFmtId="0" fontId="2" fillId="4" borderId="18" xfId="0" applyFont="1" applyFill="1" applyBorder="1" applyProtection="1">
      <protection hidden="1"/>
    </xf>
    <xf numFmtId="0" fontId="0" fillId="0" borderId="4" xfId="0" applyBorder="1" applyProtection="1">
      <protection hidden="1"/>
    </xf>
    <xf numFmtId="44" fontId="0" fillId="0" borderId="13" xfId="1" applyFont="1" applyBorder="1" applyProtection="1">
      <protection hidden="1"/>
    </xf>
    <xf numFmtId="0" fontId="0" fillId="0" borderId="22" xfId="0" applyBorder="1" applyProtection="1">
      <protection hidden="1"/>
    </xf>
    <xf numFmtId="0" fontId="0" fillId="0" borderId="23" xfId="0" applyBorder="1" applyProtection="1">
      <protection hidden="1"/>
    </xf>
    <xf numFmtId="44" fontId="0" fillId="0" borderId="24" xfId="1" applyFont="1" applyBorder="1" applyProtection="1">
      <protection hidden="1"/>
    </xf>
    <xf numFmtId="0" fontId="3" fillId="2" borderId="2"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center" vertical="center" wrapText="1"/>
      <protection hidden="1"/>
    </xf>
    <xf numFmtId="0" fontId="4" fillId="0" borderId="5" xfId="0" applyFont="1" applyBorder="1" applyAlignment="1" applyProtection="1">
      <alignment horizontal="center"/>
      <protection hidden="1"/>
    </xf>
    <xf numFmtId="0" fontId="4" fillId="0" borderId="6" xfId="0" applyFont="1" applyBorder="1" applyAlignment="1" applyProtection="1">
      <alignment horizontal="center"/>
      <protection hidden="1"/>
    </xf>
    <xf numFmtId="0" fontId="5" fillId="2" borderId="10" xfId="0" applyFont="1" applyFill="1" applyBorder="1" applyAlignment="1" applyProtection="1">
      <alignment horizontal="center" vertical="center" wrapText="1"/>
      <protection hidden="1"/>
    </xf>
    <xf numFmtId="0" fontId="5" fillId="2" borderId="11" xfId="0" applyFont="1" applyFill="1" applyBorder="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2" fillId="0" borderId="19" xfId="0" applyFont="1" applyBorder="1" applyAlignment="1" applyProtection="1">
      <alignment horizontal="left" vertical="top" wrapText="1"/>
      <protection hidden="1"/>
    </xf>
    <xf numFmtId="0" fontId="2" fillId="0" borderId="20" xfId="0" applyFont="1" applyBorder="1" applyAlignment="1" applyProtection="1">
      <alignment horizontal="left" vertical="top" wrapText="1"/>
      <protection hidden="1"/>
    </xf>
    <xf numFmtId="0" fontId="2" fillId="0" borderId="21" xfId="0" applyFont="1" applyBorder="1" applyAlignment="1" applyProtection="1">
      <alignment horizontal="left" vertical="top" wrapText="1"/>
      <protection hidden="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12134</xdr:colOff>
      <xdr:row>0</xdr:row>
      <xdr:rowOff>0</xdr:rowOff>
    </xdr:from>
    <xdr:ext cx="2994194" cy="916099"/>
    <xdr:pic>
      <xdr:nvPicPr>
        <xdr:cNvPr id="2" name="Imagen 1">
          <a:extLst>
            <a:ext uri="{FF2B5EF4-FFF2-40B4-BE49-F238E27FC236}">
              <a16:creationId xmlns:a16="http://schemas.microsoft.com/office/drawing/2014/main" id="{66BD2017-0F99-44FF-A5AC-23DB977B77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34" y="0"/>
          <a:ext cx="2994194" cy="916099"/>
        </a:xfrm>
        <a:prstGeom prst="rect">
          <a:avLst/>
        </a:prstGeom>
        <a:ln>
          <a:solidFill>
            <a:schemeClr val="tx1"/>
          </a:solidFill>
        </a:ln>
      </xdr:spPr>
    </xdr:pic>
    <xdr:clientData/>
  </xdr:oneCellAnchor>
  <xdr:twoCellAnchor editAs="oneCell">
    <xdr:from>
      <xdr:col>0</xdr:col>
      <xdr:colOff>0</xdr:colOff>
      <xdr:row>36</xdr:row>
      <xdr:rowOff>1</xdr:rowOff>
    </xdr:from>
    <xdr:to>
      <xdr:col>2</xdr:col>
      <xdr:colOff>2774674</xdr:colOff>
      <xdr:row>43</xdr:row>
      <xdr:rowOff>1</xdr:rowOff>
    </xdr:to>
    <xdr:pic>
      <xdr:nvPicPr>
        <xdr:cNvPr id="3" name="Imagen 2">
          <a:extLst>
            <a:ext uri="{FF2B5EF4-FFF2-40B4-BE49-F238E27FC236}">
              <a16:creationId xmlns:a16="http://schemas.microsoft.com/office/drawing/2014/main" id="{EC478832-A092-49FF-90BF-3F61D1E94774}"/>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contrast="40000"/>
                  </a14:imgEffect>
                </a14:imgLayer>
              </a14:imgProps>
            </a:ext>
          </a:extLst>
        </a:blip>
        <a:stretch>
          <a:fillRect/>
        </a:stretch>
      </xdr:blipFill>
      <xdr:spPr>
        <a:xfrm>
          <a:off x="0" y="9723784"/>
          <a:ext cx="8025848" cy="134178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32698-B4A7-431D-8BD5-C5E2A7D366B6}">
  <dimension ref="A1:G43"/>
  <sheetViews>
    <sheetView tabSelected="1" view="pageBreakPreview" zoomScale="70" zoomScaleNormal="70" zoomScaleSheetLayoutView="70" workbookViewId="0">
      <selection activeCell="C20" sqref="C20"/>
    </sheetView>
  </sheetViews>
  <sheetFormatPr baseColWidth="10" defaultColWidth="10.6640625" defaultRowHeight="15" x14ac:dyDescent="0.2"/>
  <cols>
    <col min="1" max="1" width="45.1640625" style="2" customWidth="1"/>
    <col min="2" max="2" width="33.6640625" style="2" customWidth="1"/>
    <col min="3" max="3" width="41.6640625" style="23" customWidth="1"/>
    <col min="4" max="4" width="14.1640625" style="2" bestFit="1" customWidth="1"/>
    <col min="5" max="5" width="12.5" style="2" bestFit="1" customWidth="1"/>
    <col min="6" max="6" width="16.5" style="2" bestFit="1" customWidth="1"/>
    <col min="7" max="7" width="23.5" style="2" customWidth="1"/>
    <col min="8" max="16384" width="10.6640625" style="2"/>
  </cols>
  <sheetData>
    <row r="1" spans="1:7" ht="29.25" customHeight="1" x14ac:dyDescent="0.2">
      <c r="A1" s="1"/>
      <c r="B1" s="44" t="s">
        <v>0</v>
      </c>
      <c r="C1" s="45"/>
    </row>
    <row r="2" spans="1:7" x14ac:dyDescent="0.2">
      <c r="A2" s="3"/>
      <c r="B2" s="46" t="s">
        <v>1</v>
      </c>
      <c r="C2" s="47"/>
    </row>
    <row r="3" spans="1:7" x14ac:dyDescent="0.2">
      <c r="A3" s="3"/>
      <c r="B3" s="4" t="s">
        <v>2</v>
      </c>
      <c r="C3" s="5">
        <v>1750905</v>
      </c>
    </row>
    <row r="4" spans="1:7" ht="13.5" customHeight="1" x14ac:dyDescent="0.2">
      <c r="A4" s="6"/>
      <c r="B4" s="4" t="s">
        <v>3</v>
      </c>
      <c r="C4" s="5">
        <v>249095</v>
      </c>
    </row>
    <row r="5" spans="1:7" ht="17" x14ac:dyDescent="0.2">
      <c r="A5" s="48" t="s">
        <v>4</v>
      </c>
      <c r="B5" s="49"/>
      <c r="C5" s="50"/>
    </row>
    <row r="6" spans="1:7" ht="36" x14ac:dyDescent="0.2">
      <c r="A6" s="7" t="s">
        <v>5</v>
      </c>
      <c r="B6" s="8" t="s">
        <v>6</v>
      </c>
      <c r="C6" s="9" t="s">
        <v>7</v>
      </c>
    </row>
    <row r="7" spans="1:7" x14ac:dyDescent="0.2">
      <c r="A7" s="10">
        <v>1750905</v>
      </c>
      <c r="B7" s="11">
        <f>+A7*8%</f>
        <v>140072.4</v>
      </c>
      <c r="C7" s="12">
        <v>249095</v>
      </c>
    </row>
    <row r="8" spans="1:7" ht="32" x14ac:dyDescent="0.2">
      <c r="A8" s="3"/>
      <c r="B8" s="13" t="s">
        <v>8</v>
      </c>
      <c r="C8" s="5">
        <f>+A7-B7+C7</f>
        <v>1859927.6</v>
      </c>
    </row>
    <row r="9" spans="1:7" x14ac:dyDescent="0.2">
      <c r="A9" s="3"/>
      <c r="B9" s="14"/>
      <c r="C9" s="15"/>
    </row>
    <row r="10" spans="1:7" ht="16" x14ac:dyDescent="0.2">
      <c r="A10" s="16" t="s">
        <v>9</v>
      </c>
      <c r="B10" s="17">
        <f>+A7+C7</f>
        <v>2000000</v>
      </c>
      <c r="C10" s="15"/>
    </row>
    <row r="11" spans="1:7" x14ac:dyDescent="0.2">
      <c r="A11" s="3"/>
      <c r="B11" s="14"/>
      <c r="C11" s="15"/>
    </row>
    <row r="12" spans="1:7" ht="18" x14ac:dyDescent="0.2">
      <c r="A12" s="7" t="s">
        <v>10</v>
      </c>
      <c r="B12" s="8" t="s">
        <v>11</v>
      </c>
      <c r="C12" s="9" t="s">
        <v>12</v>
      </c>
      <c r="E12" s="18"/>
      <c r="F12" s="18"/>
    </row>
    <row r="13" spans="1:7" x14ac:dyDescent="0.2">
      <c r="A13" s="19" t="s">
        <v>13</v>
      </c>
      <c r="B13" s="20">
        <v>8.3299999999999999E-2</v>
      </c>
      <c r="C13" s="5">
        <f>B10*B13</f>
        <v>166600</v>
      </c>
      <c r="E13" s="18"/>
      <c r="F13" s="18"/>
    </row>
    <row r="14" spans="1:7" x14ac:dyDescent="0.2">
      <c r="A14" s="19" t="s">
        <v>14</v>
      </c>
      <c r="B14" s="21">
        <v>0.01</v>
      </c>
      <c r="C14" s="5">
        <f>+B10*B14</f>
        <v>20000</v>
      </c>
    </row>
    <row r="15" spans="1:7" x14ac:dyDescent="0.2">
      <c r="A15" s="19" t="s">
        <v>15</v>
      </c>
      <c r="B15" s="20">
        <v>8.3299999999999999E-2</v>
      </c>
      <c r="C15" s="5">
        <f>B10*B15</f>
        <v>166600</v>
      </c>
      <c r="D15" s="22"/>
      <c r="E15" s="23"/>
    </row>
    <row r="16" spans="1:7" x14ac:dyDescent="0.2">
      <c r="A16" s="19" t="s">
        <v>16</v>
      </c>
      <c r="B16" s="20">
        <v>4.1599999999999998E-2</v>
      </c>
      <c r="C16" s="5">
        <f>+A7*B16</f>
        <v>72837.648000000001</v>
      </c>
      <c r="D16" s="22"/>
      <c r="G16" s="18"/>
    </row>
    <row r="17" spans="1:6" x14ac:dyDescent="0.2">
      <c r="A17" s="24" t="s">
        <v>17</v>
      </c>
      <c r="B17" s="20">
        <v>8.5000000000000006E-2</v>
      </c>
      <c r="C17" s="5">
        <f>+A7*B17</f>
        <v>148826.92500000002</v>
      </c>
    </row>
    <row r="18" spans="1:6" x14ac:dyDescent="0.2">
      <c r="A18" s="19" t="s">
        <v>18</v>
      </c>
      <c r="B18" s="21">
        <v>0.04</v>
      </c>
      <c r="C18" s="5">
        <f>+A7*B18</f>
        <v>70036.2</v>
      </c>
    </row>
    <row r="19" spans="1:6" x14ac:dyDescent="0.2">
      <c r="A19" s="19" t="s">
        <v>19</v>
      </c>
      <c r="B19" s="21">
        <v>0.12</v>
      </c>
      <c r="C19" s="5">
        <f>+A7*B19</f>
        <v>210108.6</v>
      </c>
    </row>
    <row r="20" spans="1:6" x14ac:dyDescent="0.2">
      <c r="A20" s="19" t="s">
        <v>20</v>
      </c>
      <c r="B20" s="21">
        <v>0.04</v>
      </c>
      <c r="C20" s="5">
        <f>+A7*B20</f>
        <v>70036.2</v>
      </c>
    </row>
    <row r="21" spans="1:6" x14ac:dyDescent="0.2">
      <c r="A21" s="19" t="s">
        <v>21</v>
      </c>
      <c r="B21" s="25">
        <v>5.2199999999999998E-3</v>
      </c>
      <c r="C21" s="5">
        <f>+A7*B21</f>
        <v>9139.7240999999995</v>
      </c>
      <c r="F21" s="23"/>
    </row>
    <row r="22" spans="1:6" x14ac:dyDescent="0.2">
      <c r="A22" s="19" t="s">
        <v>22</v>
      </c>
      <c r="B22" s="21">
        <v>0.04</v>
      </c>
      <c r="C22" s="5">
        <f>+A7*B22</f>
        <v>70036.2</v>
      </c>
      <c r="F22" s="23"/>
    </row>
    <row r="23" spans="1:6" x14ac:dyDescent="0.2">
      <c r="A23" s="24" t="s">
        <v>23</v>
      </c>
      <c r="B23" s="21">
        <v>0.03</v>
      </c>
      <c r="C23" s="5">
        <f>+A7*B23</f>
        <v>52527.15</v>
      </c>
      <c r="F23" s="23"/>
    </row>
    <row r="24" spans="1:6" x14ac:dyDescent="0.2">
      <c r="A24" s="24" t="s">
        <v>24</v>
      </c>
      <c r="B24" s="21">
        <v>0.02</v>
      </c>
      <c r="C24" s="5">
        <f>+A7*B24</f>
        <v>35018.1</v>
      </c>
      <c r="F24" s="23"/>
    </row>
    <row r="25" spans="1:6" x14ac:dyDescent="0.2">
      <c r="A25" s="26" t="s">
        <v>25</v>
      </c>
      <c r="B25" s="20">
        <f>SUM(B13+B14+B15+B16+B17+B19+B21+B22+B23+B24)</f>
        <v>0.51841999999999999</v>
      </c>
      <c r="C25" s="15"/>
      <c r="F25" s="23"/>
    </row>
    <row r="26" spans="1:6" x14ac:dyDescent="0.2">
      <c r="A26" s="3"/>
      <c r="B26" s="27"/>
      <c r="C26" s="15"/>
      <c r="F26" s="23"/>
    </row>
    <row r="27" spans="1:6" ht="34" x14ac:dyDescent="0.2">
      <c r="A27" s="28" t="s">
        <v>26</v>
      </c>
      <c r="B27" s="29">
        <f>+C18+C19+C20+C21+C22</f>
        <v>429356.9241</v>
      </c>
      <c r="C27" s="15"/>
      <c r="F27" s="23"/>
    </row>
    <row r="28" spans="1:6" ht="34" x14ac:dyDescent="0.2">
      <c r="A28" s="28" t="s">
        <v>27</v>
      </c>
      <c r="B28" s="30">
        <f>+B27+C17+C23+C24</f>
        <v>665729.09909999999</v>
      </c>
      <c r="C28" s="15"/>
      <c r="F28" s="23"/>
    </row>
    <row r="29" spans="1:6" ht="16" x14ac:dyDescent="0.2">
      <c r="A29" s="31"/>
      <c r="B29" s="32"/>
      <c r="C29" s="15"/>
      <c r="F29" s="23"/>
    </row>
    <row r="30" spans="1:6" ht="34" x14ac:dyDescent="0.2">
      <c r="A30" s="28" t="s">
        <v>28</v>
      </c>
      <c r="B30" s="29">
        <f>+C13+C14+C15+C16</f>
        <v>426037.64799999999</v>
      </c>
      <c r="C30" s="15"/>
      <c r="F30" s="23"/>
    </row>
    <row r="31" spans="1:6" x14ac:dyDescent="0.2">
      <c r="A31" s="3"/>
      <c r="B31" s="32"/>
      <c r="C31" s="15"/>
      <c r="F31" s="23"/>
    </row>
    <row r="32" spans="1:6" x14ac:dyDescent="0.2">
      <c r="A32" s="3"/>
      <c r="B32" s="32"/>
      <c r="C32" s="15"/>
      <c r="F32" s="23"/>
    </row>
    <row r="33" spans="1:6" ht="36" x14ac:dyDescent="0.2">
      <c r="A33" s="33" t="s">
        <v>29</v>
      </c>
      <c r="B33" s="34">
        <f>+C8+B27+B30</f>
        <v>2715322.1721000001</v>
      </c>
      <c r="C33" s="15"/>
    </row>
    <row r="34" spans="1:6" ht="37" thickBot="1" x14ac:dyDescent="0.25">
      <c r="A34" s="33" t="s">
        <v>30</v>
      </c>
      <c r="B34" s="35">
        <f>+C8+B28+B30</f>
        <v>2951694.3470999999</v>
      </c>
      <c r="C34" s="15"/>
      <c r="F34" s="23"/>
    </row>
    <row r="35" spans="1:6" ht="15" customHeight="1" thickBot="1" x14ac:dyDescent="0.25">
      <c r="A35" s="36" t="s">
        <v>31</v>
      </c>
      <c r="B35" s="37"/>
      <c r="C35" s="38"/>
    </row>
    <row r="36" spans="1:6" ht="77.25" customHeight="1" thickBot="1" x14ac:dyDescent="0.25">
      <c r="A36" s="51" t="s">
        <v>32</v>
      </c>
      <c r="B36" s="52"/>
      <c r="C36" s="53"/>
    </row>
    <row r="37" spans="1:6" x14ac:dyDescent="0.2">
      <c r="A37" s="39"/>
      <c r="C37" s="40"/>
    </row>
    <row r="38" spans="1:6" x14ac:dyDescent="0.2">
      <c r="A38" s="39"/>
      <c r="C38" s="40"/>
    </row>
    <row r="39" spans="1:6" x14ac:dyDescent="0.2">
      <c r="A39" s="39"/>
      <c r="C39" s="40"/>
    </row>
    <row r="40" spans="1:6" x14ac:dyDescent="0.2">
      <c r="A40" s="39"/>
      <c r="C40" s="40"/>
    </row>
    <row r="41" spans="1:6" x14ac:dyDescent="0.2">
      <c r="A41" s="39"/>
      <c r="C41" s="40"/>
    </row>
    <row r="42" spans="1:6" x14ac:dyDescent="0.2">
      <c r="A42" s="39"/>
      <c r="C42" s="40"/>
    </row>
    <row r="43" spans="1:6" ht="16" thickBot="1" x14ac:dyDescent="0.25">
      <c r="A43" s="41"/>
      <c r="B43" s="42"/>
      <c r="C43" s="43"/>
    </row>
  </sheetData>
  <sheetProtection algorithmName="SHA-512" hashValue="sXahDuMgodQWu4XMqz6UspWkKUqTCOxSRjtbP1AH/iUbHidpAXU/geDC9b7e/TdoV141H+YmxsiDBzQg/SvfFw==" saltValue="mu6TrB8QFOAIHvXRfL/fdQ==" spinCount="100000" sheet="1" objects="1" scenarios="1"/>
  <mergeCells count="4">
    <mergeCell ref="B1:C1"/>
    <mergeCell ref="B2:C2"/>
    <mergeCell ref="A5:C5"/>
    <mergeCell ref="A36:C36"/>
  </mergeCells>
  <pageMargins left="0.7" right="0.7" top="0.75" bottom="0.75" header="0.3" footer="0.3"/>
  <pageSetup scale="74"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Hurtado Gandini Dávalos Abogados</dc:creator>
  <cp:lastModifiedBy>María José Aguayo</cp:lastModifiedBy>
  <dcterms:created xsi:type="dcterms:W3CDTF">2026-01-08T15:13:25Z</dcterms:created>
  <dcterms:modified xsi:type="dcterms:W3CDTF">2026-01-09T19:56:44Z</dcterms:modified>
</cp:coreProperties>
</file>